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uario\Documents\CATEDRA\CATEDRA SEDE SUR\AF I\AF I CLASES TEORICAS\"/>
    </mc:Choice>
  </mc:AlternateContent>
  <bookViews>
    <workbookView xWindow="0" yWindow="0" windowWidth="20400" windowHeight="7755"/>
  </bookViews>
  <sheets>
    <sheet name="PRÁCTICO 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5" i="1" l="1"/>
  <c r="D94" i="1"/>
  <c r="C85" i="1"/>
  <c r="F84" i="1"/>
  <c r="F83" i="1"/>
  <c r="E83" i="1"/>
  <c r="F82" i="1"/>
  <c r="E82" i="1"/>
  <c r="D82" i="1"/>
  <c r="D83" i="1" s="1"/>
  <c r="C81" i="1"/>
  <c r="F80" i="1"/>
  <c r="F81" i="1" s="1"/>
  <c r="F85" i="1" s="1"/>
  <c r="E80" i="1"/>
  <c r="E81" i="1" s="1"/>
  <c r="E85" i="1" s="1"/>
  <c r="D80" i="1"/>
  <c r="D81" i="1" s="1"/>
  <c r="D85" i="1" s="1"/>
  <c r="D88" i="1" s="1"/>
  <c r="C70" i="1"/>
  <c r="F69" i="1"/>
  <c r="F68" i="1"/>
  <c r="F67" i="1"/>
  <c r="E67" i="1"/>
  <c r="E68" i="1" s="1"/>
  <c r="D67" i="1"/>
  <c r="D68" i="1" s="1"/>
  <c r="C66" i="1"/>
  <c r="F65" i="1"/>
  <c r="F66" i="1" s="1"/>
  <c r="F70" i="1" s="1"/>
  <c r="E65" i="1"/>
  <c r="E66" i="1" s="1"/>
  <c r="E70" i="1" s="1"/>
  <c r="D65" i="1"/>
  <c r="D66" i="1" s="1"/>
  <c r="D70" i="1" s="1"/>
  <c r="D56" i="1"/>
  <c r="D55" i="1"/>
  <c r="C46" i="1"/>
  <c r="F45" i="1"/>
  <c r="F44" i="1"/>
  <c r="E44" i="1"/>
  <c r="F43" i="1"/>
  <c r="E43" i="1"/>
  <c r="D43" i="1"/>
  <c r="D44" i="1" s="1"/>
  <c r="C42" i="1"/>
  <c r="D48" i="1" s="1"/>
  <c r="F41" i="1"/>
  <c r="F42" i="1" s="1"/>
  <c r="F46" i="1" s="1"/>
  <c r="E41" i="1"/>
  <c r="E42" i="1" s="1"/>
  <c r="E46" i="1" s="1"/>
  <c r="D41" i="1"/>
  <c r="D42" i="1" s="1"/>
  <c r="D46" i="1" s="1"/>
  <c r="D49" i="1" s="1"/>
  <c r="C31" i="1"/>
  <c r="F30" i="1"/>
  <c r="F29" i="1"/>
  <c r="F28" i="1"/>
  <c r="E28" i="1"/>
  <c r="E29" i="1" s="1"/>
  <c r="D28" i="1"/>
  <c r="D29" i="1" s="1"/>
  <c r="C27" i="1"/>
  <c r="F26" i="1"/>
  <c r="F27" i="1" s="1"/>
  <c r="F31" i="1" s="1"/>
  <c r="E26" i="1"/>
  <c r="E27" i="1" s="1"/>
  <c r="E31" i="1" s="1"/>
  <c r="D26" i="1"/>
  <c r="D27" i="1" s="1"/>
  <c r="D31" i="1" s="1"/>
  <c r="C14" i="1"/>
  <c r="F12" i="1"/>
  <c r="E12" i="1"/>
  <c r="D12" i="1"/>
  <c r="C10" i="1"/>
  <c r="F9" i="1"/>
  <c r="F10" i="1" s="1"/>
  <c r="F14" i="1" s="1"/>
  <c r="E9" i="1"/>
  <c r="E10" i="1" s="1"/>
  <c r="E14" i="1" s="1"/>
  <c r="D9" i="1"/>
  <c r="D10" i="1" s="1"/>
  <c r="D14" i="1" s="1"/>
  <c r="D50" i="1" l="1"/>
  <c r="D72" i="1"/>
  <c r="C16" i="1"/>
  <c r="D33" i="1"/>
  <c r="D73" i="1"/>
  <c r="C17" i="1"/>
  <c r="D34" i="1"/>
  <c r="D87" i="1"/>
  <c r="D89" i="1" s="1"/>
  <c r="D35" i="1" l="1"/>
  <c r="D74" i="1"/>
</calcChain>
</file>

<file path=xl/sharedStrings.xml><?xml version="1.0" encoding="utf-8"?>
<sst xmlns="http://schemas.openxmlformats.org/spreadsheetml/2006/main" count="80" uniqueCount="35">
  <si>
    <t>PRACTICO 8 DECISIONES DE FINANCIAMIENTO</t>
  </si>
  <si>
    <t>UAII</t>
  </si>
  <si>
    <t>Impuesto 30%</t>
  </si>
  <si>
    <t>UAIdT FFNe</t>
  </si>
  <si>
    <t>Interés (-)     %</t>
  </si>
  <si>
    <t>Ahorro Imp (+)</t>
  </si>
  <si>
    <t>Amortización</t>
  </si>
  <si>
    <t>UN FFNf</t>
  </si>
  <si>
    <t>TIRe</t>
  </si>
  <si>
    <t>TIRf</t>
  </si>
  <si>
    <t>Interés (-) 3,54 %</t>
  </si>
  <si>
    <t>VF</t>
  </si>
  <si>
    <t>Tasa Máxima</t>
  </si>
  <si>
    <t>TIRe /(1-t)</t>
  </si>
  <si>
    <t>2,48 / 0,70</t>
  </si>
  <si>
    <t>Tasa Lógica</t>
  </si>
  <si>
    <t>&lt; a 2,48%</t>
  </si>
  <si>
    <t>Interés (-) 2,40 %</t>
  </si>
  <si>
    <t>Riesgo</t>
  </si>
  <si>
    <t xml:space="preserve">SD / FFE </t>
  </si>
  <si>
    <t>204,8 / 280</t>
  </si>
  <si>
    <t>Caída del 27%</t>
  </si>
  <si>
    <t xml:space="preserve"> 1-0,73</t>
  </si>
  <si>
    <t>280-27%</t>
  </si>
  <si>
    <t>Endeudamiento</t>
  </si>
  <si>
    <t>s/ ACTIVO</t>
  </si>
  <si>
    <t>s/ PAT NETO</t>
  </si>
  <si>
    <t>Interés (-) 17,87 %</t>
  </si>
  <si>
    <t>12,51 / 0,70</t>
  </si>
  <si>
    <t>&lt; a 12,51%</t>
  </si>
  <si>
    <t>Interés (-)12,0 %</t>
  </si>
  <si>
    <t>224 / 420</t>
  </si>
  <si>
    <t>Caída del 47%</t>
  </si>
  <si>
    <t xml:space="preserve"> 1-0,53</t>
  </si>
  <si>
    <t>420-47%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</si>
</sst>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0" fillId="0" borderId="0" xfId="0" applyNumberFormat="1"/>
    <xf numFmtId="0" fontId="0" fillId="0" borderId="0" xfId="0" applyBorder="1"/>
    <xf numFmtId="4" fontId="0" fillId="0" borderId="0" xfId="0" applyNumberFormat="1" applyBorder="1"/>
    <xf numFmtId="0" fontId="0" fillId="2" borderId="0" xfId="0" applyFill="1" applyBorder="1"/>
    <xf numFmtId="4" fontId="0" fillId="2" borderId="4" xfId="0" applyNumberFormat="1" applyFill="1" applyBorder="1"/>
    <xf numFmtId="4" fontId="0" fillId="2" borderId="5" xfId="0" applyNumberFormat="1" applyFill="1" applyBorder="1"/>
    <xf numFmtId="4" fontId="0" fillId="2" borderId="0" xfId="0" applyNumberFormat="1" applyFill="1"/>
    <xf numFmtId="0" fontId="0" fillId="2" borderId="0" xfId="0" applyFill="1"/>
    <xf numFmtId="4" fontId="0" fillId="2" borderId="6" xfId="0" applyNumberFormat="1" applyFill="1" applyBorder="1"/>
    <xf numFmtId="4" fontId="0" fillId="2" borderId="7" xfId="0" applyNumberFormat="1" applyFill="1" applyBorder="1"/>
    <xf numFmtId="4" fontId="0" fillId="2" borderId="0" xfId="0" applyNumberFormat="1" applyFill="1" applyBorder="1"/>
    <xf numFmtId="0" fontId="0" fillId="2" borderId="4" xfId="0" applyFill="1" applyBorder="1"/>
    <xf numFmtId="4" fontId="0" fillId="2" borderId="8" xfId="0" applyNumberFormat="1" applyFill="1" applyBorder="1"/>
    <xf numFmtId="4" fontId="0" fillId="2" borderId="9" xfId="0" applyNumberFormat="1" applyFill="1" applyBorder="1"/>
    <xf numFmtId="0" fontId="0" fillId="2" borderId="10" xfId="0" applyFill="1" applyBorder="1"/>
    <xf numFmtId="0" fontId="0" fillId="2" borderId="11" xfId="0" applyFill="1" applyBorder="1"/>
    <xf numFmtId="4" fontId="0" fillId="2" borderId="11" xfId="0" applyNumberFormat="1" applyFill="1" applyBorder="1"/>
    <xf numFmtId="4" fontId="0" fillId="2" borderId="12" xfId="0" applyNumberFormat="1" applyFill="1" applyBorder="1"/>
    <xf numFmtId="4" fontId="0" fillId="2" borderId="13" xfId="0" applyNumberFormat="1" applyFill="1" applyBorder="1"/>
    <xf numFmtId="0" fontId="0" fillId="2" borderId="6" xfId="0" applyFill="1" applyBorder="1"/>
    <xf numFmtId="4" fontId="0" fillId="2" borderId="14" xfId="0" applyNumberFormat="1" applyFill="1" applyBorder="1"/>
    <xf numFmtId="4" fontId="0" fillId="2" borderId="15" xfId="0" applyNumberFormat="1" applyFill="1" applyBorder="1"/>
    <xf numFmtId="10" fontId="0" fillId="2" borderId="9" xfId="1" applyNumberFormat="1" applyFont="1" applyFill="1" applyBorder="1"/>
    <xf numFmtId="10" fontId="0" fillId="2" borderId="15" xfId="1" applyNumberFormat="1" applyFont="1" applyFill="1" applyBorder="1"/>
    <xf numFmtId="0" fontId="0" fillId="3" borderId="0" xfId="0" applyFill="1" applyBorder="1"/>
    <xf numFmtId="4" fontId="0" fillId="3" borderId="4" xfId="0" applyNumberFormat="1" applyFill="1" applyBorder="1"/>
    <xf numFmtId="4" fontId="0" fillId="3" borderId="5" xfId="0" applyNumberFormat="1" applyFill="1" applyBorder="1"/>
    <xf numFmtId="0" fontId="0" fillId="3" borderId="0" xfId="0" applyFill="1"/>
    <xf numFmtId="4" fontId="0" fillId="3" borderId="6" xfId="0" applyNumberFormat="1" applyFill="1" applyBorder="1"/>
    <xf numFmtId="4" fontId="0" fillId="3" borderId="7" xfId="0" applyNumberFormat="1" applyFill="1" applyBorder="1"/>
    <xf numFmtId="4" fontId="0" fillId="3" borderId="0" xfId="0" applyNumberFormat="1" applyFill="1" applyBorder="1"/>
    <xf numFmtId="0" fontId="0" fillId="3" borderId="4" xfId="0" applyFill="1" applyBorder="1"/>
    <xf numFmtId="4" fontId="0" fillId="3" borderId="8" xfId="0" applyNumberFormat="1" applyFill="1" applyBorder="1"/>
    <xf numFmtId="4" fontId="0" fillId="3" borderId="9" xfId="0" applyNumberFormat="1" applyFill="1" applyBorder="1"/>
    <xf numFmtId="0" fontId="0" fillId="3" borderId="10" xfId="0" applyFill="1" applyBorder="1"/>
    <xf numFmtId="0" fontId="0" fillId="3" borderId="11" xfId="0" applyFill="1" applyBorder="1"/>
    <xf numFmtId="4" fontId="0" fillId="3" borderId="11" xfId="0" applyNumberFormat="1" applyFill="1" applyBorder="1"/>
    <xf numFmtId="4" fontId="0" fillId="3" borderId="12" xfId="0" applyNumberFormat="1" applyFill="1" applyBorder="1"/>
    <xf numFmtId="4" fontId="0" fillId="3" borderId="13" xfId="0" applyNumberFormat="1" applyFill="1" applyBorder="1"/>
    <xf numFmtId="0" fontId="0" fillId="3" borderId="6" xfId="0" applyFill="1" applyBorder="1"/>
    <xf numFmtId="4" fontId="0" fillId="3" borderId="14" xfId="0" applyNumberFormat="1" applyFill="1" applyBorder="1"/>
    <xf numFmtId="4" fontId="0" fillId="3" borderId="15" xfId="0" applyNumberFormat="1" applyFill="1" applyBorder="1"/>
    <xf numFmtId="10" fontId="0" fillId="3" borderId="9" xfId="1" applyNumberFormat="1" applyFont="1" applyFill="1" applyBorder="1"/>
    <xf numFmtId="10" fontId="0" fillId="3" borderId="13" xfId="1" applyNumberFormat="1" applyFont="1" applyFill="1" applyBorder="1"/>
    <xf numFmtId="10" fontId="0" fillId="3" borderId="15" xfId="1" applyNumberFormat="1" applyFont="1" applyFill="1" applyBorder="1"/>
    <xf numFmtId="10" fontId="0" fillId="3" borderId="0" xfId="1" applyNumberFormat="1" applyFont="1" applyFill="1" applyBorder="1"/>
    <xf numFmtId="10" fontId="0" fillId="0" borderId="0" xfId="1" applyNumberFormat="1" applyFont="1" applyBorder="1"/>
    <xf numFmtId="0" fontId="0" fillId="4" borderId="4" xfId="0" applyFill="1" applyBorder="1"/>
    <xf numFmtId="4" fontId="0" fillId="4" borderId="8" xfId="0" applyNumberFormat="1" applyFill="1" applyBorder="1"/>
    <xf numFmtId="4" fontId="0" fillId="4" borderId="9" xfId="0" applyNumberFormat="1" applyFill="1" applyBorder="1"/>
    <xf numFmtId="0" fontId="0" fillId="4" borderId="10" xfId="0" applyFill="1" applyBorder="1"/>
    <xf numFmtId="0" fontId="0" fillId="4" borderId="11" xfId="0" applyFill="1" applyBorder="1"/>
    <xf numFmtId="4" fontId="0" fillId="4" borderId="11" xfId="0" applyNumberFormat="1" applyFill="1" applyBorder="1"/>
    <xf numFmtId="4" fontId="0" fillId="4" borderId="12" xfId="0" applyNumberFormat="1" applyFill="1" applyBorder="1"/>
    <xf numFmtId="4" fontId="0" fillId="4" borderId="0" xfId="0" applyNumberFormat="1" applyFill="1" applyBorder="1"/>
    <xf numFmtId="4" fontId="0" fillId="4" borderId="13" xfId="0" applyNumberFormat="1" applyFill="1" applyBorder="1"/>
    <xf numFmtId="0" fontId="0" fillId="4" borderId="6" xfId="0" applyFill="1" applyBorder="1"/>
    <xf numFmtId="4" fontId="0" fillId="4" borderId="14" xfId="0" applyNumberFormat="1" applyFill="1" applyBorder="1"/>
    <xf numFmtId="4" fontId="0" fillId="4" borderId="15" xfId="0" applyNumberFormat="1" applyFill="1" applyBorder="1"/>
    <xf numFmtId="0" fontId="0" fillId="4" borderId="0" xfId="0" applyFill="1" applyBorder="1"/>
    <xf numFmtId="0" fontId="0" fillId="4" borderId="0" xfId="0" applyFill="1"/>
    <xf numFmtId="10" fontId="0" fillId="4" borderId="9" xfId="1" applyNumberFormat="1" applyFont="1" applyFill="1" applyBorder="1"/>
    <xf numFmtId="10" fontId="0" fillId="4" borderId="13" xfId="1" applyNumberFormat="1" applyFont="1" applyFill="1" applyBorder="1"/>
    <xf numFmtId="2" fontId="0" fillId="4" borderId="13" xfId="1" applyNumberFormat="1" applyFont="1" applyFill="1" applyBorder="1"/>
    <xf numFmtId="10" fontId="0" fillId="4" borderId="15" xfId="1" applyNumberFormat="1" applyFont="1" applyFill="1" applyBorder="1"/>
    <xf numFmtId="0" fontId="0" fillId="5" borderId="0" xfId="0" applyFill="1" applyBorder="1"/>
    <xf numFmtId="4" fontId="0" fillId="5" borderId="4" xfId="0" applyNumberFormat="1" applyFill="1" applyBorder="1"/>
    <xf numFmtId="4" fontId="0" fillId="5" borderId="16" xfId="0" applyNumberFormat="1" applyFill="1" applyBorder="1"/>
    <xf numFmtId="0" fontId="0" fillId="5" borderId="0" xfId="0" applyFill="1"/>
    <xf numFmtId="4" fontId="0" fillId="5" borderId="6" xfId="0" applyNumberFormat="1" applyFill="1" applyBorder="1"/>
    <xf numFmtId="4" fontId="0" fillId="5" borderId="7" xfId="0" applyNumberFormat="1" applyFill="1" applyBorder="1"/>
    <xf numFmtId="4" fontId="0" fillId="5" borderId="0" xfId="0" applyNumberFormat="1" applyFill="1" applyBorder="1"/>
    <xf numFmtId="0" fontId="0" fillId="5" borderId="4" xfId="0" applyFill="1" applyBorder="1"/>
    <xf numFmtId="4" fontId="0" fillId="5" borderId="8" xfId="0" applyNumberFormat="1" applyFill="1" applyBorder="1"/>
    <xf numFmtId="4" fontId="0" fillId="5" borderId="9" xfId="0" applyNumberFormat="1" applyFill="1" applyBorder="1"/>
    <xf numFmtId="0" fontId="0" fillId="5" borderId="10" xfId="0" applyFill="1" applyBorder="1"/>
    <xf numFmtId="0" fontId="0" fillId="5" borderId="11" xfId="0" applyFill="1" applyBorder="1"/>
    <xf numFmtId="4" fontId="0" fillId="5" borderId="11" xfId="0" applyNumberFormat="1" applyFill="1" applyBorder="1"/>
    <xf numFmtId="4" fontId="0" fillId="5" borderId="12" xfId="0" applyNumberFormat="1" applyFill="1" applyBorder="1"/>
    <xf numFmtId="4" fontId="0" fillId="5" borderId="13" xfId="0" applyNumberFormat="1" applyFill="1" applyBorder="1"/>
    <xf numFmtId="0" fontId="0" fillId="5" borderId="6" xfId="0" applyFill="1" applyBorder="1"/>
    <xf numFmtId="4" fontId="0" fillId="5" borderId="14" xfId="0" applyNumberFormat="1" applyFill="1" applyBorder="1"/>
    <xf numFmtId="4" fontId="0" fillId="5" borderId="15" xfId="0" applyNumberFormat="1" applyFill="1" applyBorder="1"/>
    <xf numFmtId="10" fontId="0" fillId="5" borderId="9" xfId="1" applyNumberFormat="1" applyFont="1" applyFill="1" applyBorder="1"/>
    <xf numFmtId="10" fontId="0" fillId="5" borderId="13" xfId="1" applyNumberFormat="1" applyFont="1" applyFill="1" applyBorder="1"/>
    <xf numFmtId="10" fontId="0" fillId="5" borderId="15" xfId="1" applyNumberFormat="1" applyFont="1" applyFill="1" applyBorder="1"/>
    <xf numFmtId="10" fontId="0" fillId="5" borderId="0" xfId="1" applyNumberFormat="1" applyFont="1" applyFill="1" applyBorder="1"/>
    <xf numFmtId="0" fontId="0" fillId="6" borderId="4" xfId="0" applyFill="1" applyBorder="1"/>
    <xf numFmtId="4" fontId="0" fillId="6" borderId="8" xfId="0" applyNumberFormat="1" applyFill="1" applyBorder="1"/>
    <xf numFmtId="4" fontId="0" fillId="6" borderId="9" xfId="0" applyNumberFormat="1" applyFill="1" applyBorder="1"/>
    <xf numFmtId="0" fontId="0" fillId="6" borderId="10" xfId="0" applyFill="1" applyBorder="1"/>
    <xf numFmtId="0" fontId="0" fillId="6" borderId="11" xfId="0" applyFill="1" applyBorder="1"/>
    <xf numFmtId="4" fontId="0" fillId="6" borderId="11" xfId="0" applyNumberFormat="1" applyFill="1" applyBorder="1"/>
    <xf numFmtId="4" fontId="0" fillId="6" borderId="12" xfId="0" applyNumberFormat="1" applyFill="1" applyBorder="1"/>
    <xf numFmtId="4" fontId="0" fillId="6" borderId="0" xfId="0" applyNumberFormat="1" applyFill="1" applyBorder="1"/>
    <xf numFmtId="4" fontId="0" fillId="6" borderId="13" xfId="0" applyNumberFormat="1" applyFill="1" applyBorder="1"/>
    <xf numFmtId="0" fontId="0" fillId="6" borderId="6" xfId="0" applyFill="1" applyBorder="1"/>
    <xf numFmtId="4" fontId="0" fillId="6" borderId="14" xfId="0" applyNumberFormat="1" applyFill="1" applyBorder="1"/>
    <xf numFmtId="4" fontId="0" fillId="6" borderId="15" xfId="0" applyNumberFormat="1" applyFill="1" applyBorder="1"/>
    <xf numFmtId="0" fontId="0" fillId="6" borderId="0" xfId="0" applyFill="1" applyBorder="1"/>
    <xf numFmtId="0" fontId="0" fillId="6" borderId="0" xfId="0" applyFill="1"/>
    <xf numFmtId="10" fontId="0" fillId="6" borderId="9" xfId="1" applyNumberFormat="1" applyFont="1" applyFill="1" applyBorder="1"/>
    <xf numFmtId="10" fontId="0" fillId="6" borderId="13" xfId="1" applyNumberFormat="1" applyFont="1" applyFill="1" applyBorder="1"/>
    <xf numFmtId="2" fontId="0" fillId="6" borderId="13" xfId="1" applyNumberFormat="1" applyFont="1" applyFill="1" applyBorder="1"/>
    <xf numFmtId="10" fontId="0" fillId="6" borderId="15" xfId="1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95"/>
  <sheetViews>
    <sheetView tabSelected="1" topLeftCell="A77" workbookViewId="0">
      <selection activeCell="D59" sqref="D59"/>
    </sheetView>
  </sheetViews>
  <sheetFormatPr baseColWidth="10" defaultColWidth="9.140625" defaultRowHeight="15" x14ac:dyDescent="0.25"/>
  <cols>
    <col min="1" max="1" width="6.7109375" customWidth="1"/>
    <col min="2" max="2" width="15" customWidth="1"/>
    <col min="3" max="3" width="13.28515625" customWidth="1"/>
    <col min="4" max="4" width="10.7109375" customWidth="1"/>
    <col min="5" max="5" width="11" customWidth="1"/>
    <col min="6" max="6" width="14.140625" customWidth="1"/>
    <col min="7" max="7" width="15.85546875" customWidth="1"/>
    <col min="8" max="8" width="11.28515625" customWidth="1"/>
    <col min="9" max="9" width="14.28515625" customWidth="1"/>
    <col min="10" max="10" width="15.7109375" customWidth="1"/>
  </cols>
  <sheetData>
    <row r="2" spans="2:10" x14ac:dyDescent="0.25">
      <c r="C2" s="1" t="s">
        <v>0</v>
      </c>
      <c r="D2" s="2"/>
      <c r="E2" s="2"/>
      <c r="F2" s="2"/>
      <c r="G2" s="2"/>
      <c r="H2" s="2"/>
      <c r="I2" s="3"/>
    </row>
    <row r="3" spans="2:10" x14ac:dyDescent="0.25">
      <c r="C3" s="4"/>
      <c r="D3" s="4"/>
      <c r="E3" s="4"/>
      <c r="F3" s="4"/>
      <c r="G3" s="4"/>
      <c r="H3" s="4"/>
      <c r="I3" s="4"/>
      <c r="J3" s="4"/>
    </row>
    <row r="4" spans="2:10" ht="15.75" thickBot="1" x14ac:dyDescent="0.3">
      <c r="B4" s="5"/>
      <c r="C4" s="6"/>
      <c r="D4" s="6"/>
      <c r="E4" s="4"/>
    </row>
    <row r="5" spans="2:10" ht="15.75" thickBot="1" x14ac:dyDescent="0.3">
      <c r="B5" s="7"/>
      <c r="C5" s="8">
        <v>800000</v>
      </c>
      <c r="D5" s="9">
        <v>0</v>
      </c>
      <c r="E5" s="10"/>
      <c r="F5" s="11"/>
    </row>
    <row r="6" spans="2:10" ht="15.75" thickBot="1" x14ac:dyDescent="0.3">
      <c r="B6" s="7"/>
      <c r="C6" s="12"/>
      <c r="D6" s="13">
        <v>800000</v>
      </c>
      <c r="E6" s="10"/>
      <c r="F6" s="11"/>
    </row>
    <row r="7" spans="2:10" ht="15.75" thickBot="1" x14ac:dyDescent="0.3">
      <c r="B7" s="7"/>
      <c r="C7" s="14"/>
      <c r="D7" s="14"/>
      <c r="E7" s="14"/>
      <c r="F7" s="7"/>
    </row>
    <row r="8" spans="2:10" x14ac:dyDescent="0.25">
      <c r="B8" s="15" t="s">
        <v>1</v>
      </c>
      <c r="C8" s="16"/>
      <c r="D8" s="16">
        <v>400000</v>
      </c>
      <c r="E8" s="16">
        <v>400000</v>
      </c>
      <c r="F8" s="17">
        <v>400000</v>
      </c>
    </row>
    <row r="9" spans="2:10" x14ac:dyDescent="0.25">
      <c r="B9" s="18" t="s">
        <v>2</v>
      </c>
      <c r="C9" s="19"/>
      <c r="D9" s="20">
        <f>D8*-30%</f>
        <v>-120000</v>
      </c>
      <c r="E9" s="20">
        <f t="shared" ref="E9:F9" si="0">E8*-30%</f>
        <v>-120000</v>
      </c>
      <c r="F9" s="21">
        <f t="shared" si="0"/>
        <v>-120000</v>
      </c>
    </row>
    <row r="10" spans="2:10" x14ac:dyDescent="0.25">
      <c r="B10" s="18" t="s">
        <v>3</v>
      </c>
      <c r="C10" s="14">
        <f>-C5</f>
        <v>-800000</v>
      </c>
      <c r="D10" s="14">
        <f>SUM(D8:D9)</f>
        <v>280000</v>
      </c>
      <c r="E10" s="14">
        <f t="shared" ref="E10:F10" si="1">SUM(E8:E9)</f>
        <v>280000</v>
      </c>
      <c r="F10" s="22">
        <f t="shared" si="1"/>
        <v>280000</v>
      </c>
    </row>
    <row r="11" spans="2:10" x14ac:dyDescent="0.25">
      <c r="B11" s="18" t="s">
        <v>4</v>
      </c>
      <c r="C11" s="14"/>
      <c r="D11" s="14">
        <v>0</v>
      </c>
      <c r="E11" s="14">
        <v>0</v>
      </c>
      <c r="F11" s="22">
        <v>0</v>
      </c>
    </row>
    <row r="12" spans="2:10" x14ac:dyDescent="0.25">
      <c r="B12" s="18" t="s">
        <v>5</v>
      </c>
      <c r="C12" s="14"/>
      <c r="D12" s="14">
        <f>D11*-30%</f>
        <v>0</v>
      </c>
      <c r="E12" s="14">
        <f t="shared" ref="E12:F12" si="2">E11*-30%</f>
        <v>0</v>
      </c>
      <c r="F12" s="22">
        <f t="shared" si="2"/>
        <v>0</v>
      </c>
    </row>
    <row r="13" spans="2:10" x14ac:dyDescent="0.25">
      <c r="B13" s="18" t="s">
        <v>6</v>
      </c>
      <c r="C13" s="20"/>
      <c r="D13" s="20">
        <v>0</v>
      </c>
      <c r="E13" s="20">
        <v>0</v>
      </c>
      <c r="F13" s="21">
        <v>0</v>
      </c>
    </row>
    <row r="14" spans="2:10" ht="15.75" thickBot="1" x14ac:dyDescent="0.3">
      <c r="B14" s="23" t="s">
        <v>7</v>
      </c>
      <c r="C14" s="24">
        <f>-D6</f>
        <v>-800000</v>
      </c>
      <c r="D14" s="24">
        <f>SUM(D10:D13)</f>
        <v>280000</v>
      </c>
      <c r="E14" s="24">
        <f t="shared" ref="E14:F14" si="3">SUM(E10:E13)</f>
        <v>280000</v>
      </c>
      <c r="F14" s="25">
        <f t="shared" si="3"/>
        <v>280000</v>
      </c>
    </row>
    <row r="15" spans="2:10" ht="15.75" thickBot="1" x14ac:dyDescent="0.3">
      <c r="B15" s="7"/>
      <c r="C15" s="14"/>
      <c r="D15" s="14"/>
      <c r="E15" s="7"/>
      <c r="F15" s="7"/>
    </row>
    <row r="16" spans="2:10" x14ac:dyDescent="0.25">
      <c r="B16" s="15" t="s">
        <v>8</v>
      </c>
      <c r="C16" s="26">
        <f>IRR(C10:F10)</f>
        <v>2.4797547619221039E-2</v>
      </c>
      <c r="D16" s="11"/>
      <c r="E16" s="10"/>
      <c r="F16" s="11"/>
    </row>
    <row r="17" spans="2:10" ht="15.75" thickBot="1" x14ac:dyDescent="0.3">
      <c r="B17" s="23" t="s">
        <v>9</v>
      </c>
      <c r="C17" s="27">
        <f>IRR(C14:F14)</f>
        <v>2.4797547619221039E-2</v>
      </c>
      <c r="D17" s="11"/>
      <c r="E17" s="10"/>
      <c r="F17" s="11"/>
    </row>
    <row r="18" spans="2:10" x14ac:dyDescent="0.25">
      <c r="B18" s="5"/>
      <c r="C18" s="6"/>
      <c r="D18" s="6"/>
      <c r="E18" s="4"/>
    </row>
    <row r="19" spans="2:10" x14ac:dyDescent="0.25">
      <c r="B19" s="5"/>
      <c r="C19" s="6"/>
      <c r="D19" s="6"/>
      <c r="E19" s="4"/>
    </row>
    <row r="20" spans="2:10" x14ac:dyDescent="0.25">
      <c r="B20" s="5"/>
      <c r="C20" s="6"/>
      <c r="D20" s="6"/>
      <c r="E20" s="4"/>
    </row>
    <row r="21" spans="2:10" ht="15.75" thickBot="1" x14ac:dyDescent="0.3">
      <c r="B21" s="5"/>
      <c r="C21" s="6"/>
      <c r="D21" s="6"/>
      <c r="G21" s="4"/>
      <c r="H21" s="4"/>
      <c r="I21" s="4"/>
      <c r="J21" s="4"/>
    </row>
    <row r="22" spans="2:10" ht="15.75" thickBot="1" x14ac:dyDescent="0.3">
      <c r="B22" s="28"/>
      <c r="C22" s="29">
        <v>800000</v>
      </c>
      <c r="D22" s="30">
        <v>200000</v>
      </c>
      <c r="E22" s="31"/>
      <c r="F22" s="31"/>
      <c r="G22" s="4"/>
      <c r="H22" s="4"/>
      <c r="I22" s="4"/>
      <c r="J22" s="4"/>
    </row>
    <row r="23" spans="2:10" ht="15.75" thickBot="1" x14ac:dyDescent="0.3">
      <c r="B23" s="28"/>
      <c r="C23" s="32"/>
      <c r="D23" s="33">
        <v>600000</v>
      </c>
      <c r="E23" s="31"/>
      <c r="F23" s="31"/>
    </row>
    <row r="24" spans="2:10" ht="15.75" thickBot="1" x14ac:dyDescent="0.3">
      <c r="B24" s="28"/>
      <c r="C24" s="34"/>
      <c r="D24" s="34"/>
      <c r="E24" s="31"/>
      <c r="F24" s="31"/>
    </row>
    <row r="25" spans="2:10" x14ac:dyDescent="0.25">
      <c r="B25" s="35" t="s">
        <v>1</v>
      </c>
      <c r="C25" s="36"/>
      <c r="D25" s="36">
        <v>400000</v>
      </c>
      <c r="E25" s="36">
        <v>400000</v>
      </c>
      <c r="F25" s="37">
        <v>400000</v>
      </c>
    </row>
    <row r="26" spans="2:10" x14ac:dyDescent="0.25">
      <c r="B26" s="38" t="s">
        <v>2</v>
      </c>
      <c r="C26" s="39"/>
      <c r="D26" s="40">
        <f>D25*-30%</f>
        <v>-120000</v>
      </c>
      <c r="E26" s="40">
        <f t="shared" ref="E26:F26" si="4">E25*-30%</f>
        <v>-120000</v>
      </c>
      <c r="F26" s="41">
        <f t="shared" si="4"/>
        <v>-120000</v>
      </c>
    </row>
    <row r="27" spans="2:10" x14ac:dyDescent="0.25">
      <c r="B27" s="38" t="s">
        <v>3</v>
      </c>
      <c r="C27" s="34">
        <f>-C22</f>
        <v>-800000</v>
      </c>
      <c r="D27" s="34">
        <f>SUM(D25:D26)</f>
        <v>280000</v>
      </c>
      <c r="E27" s="34">
        <f t="shared" ref="E27:F27" si="5">SUM(E25:E26)</f>
        <v>280000</v>
      </c>
      <c r="F27" s="42">
        <f t="shared" si="5"/>
        <v>280000</v>
      </c>
    </row>
    <row r="28" spans="2:10" x14ac:dyDescent="0.25">
      <c r="B28" s="38" t="s">
        <v>10</v>
      </c>
      <c r="C28" s="34"/>
      <c r="D28" s="34">
        <f>$D$22*-3.54%</f>
        <v>-7080</v>
      </c>
      <c r="E28" s="34">
        <f t="shared" ref="E28:F28" si="6">$D$22*-3.54%</f>
        <v>-7080</v>
      </c>
      <c r="F28" s="42">
        <f t="shared" si="6"/>
        <v>-7080</v>
      </c>
    </row>
    <row r="29" spans="2:10" x14ac:dyDescent="0.25">
      <c r="B29" s="38" t="s">
        <v>5</v>
      </c>
      <c r="C29" s="34"/>
      <c r="D29" s="34">
        <f>D28*-30%</f>
        <v>2124</v>
      </c>
      <c r="E29" s="34">
        <f t="shared" ref="E29:F29" si="7">E28*-30%</f>
        <v>2124</v>
      </c>
      <c r="F29" s="42">
        <f t="shared" si="7"/>
        <v>2124</v>
      </c>
    </row>
    <row r="30" spans="2:10" x14ac:dyDescent="0.25">
      <c r="B30" s="38" t="s">
        <v>6</v>
      </c>
      <c r="C30" s="40"/>
      <c r="D30" s="40">
        <v>0</v>
      </c>
      <c r="E30" s="40">
        <v>0</v>
      </c>
      <c r="F30" s="41">
        <f>-D22</f>
        <v>-200000</v>
      </c>
    </row>
    <row r="31" spans="2:10" ht="15.75" thickBot="1" x14ac:dyDescent="0.3">
      <c r="B31" s="43" t="s">
        <v>7</v>
      </c>
      <c r="C31" s="44">
        <f>-D23</f>
        <v>-600000</v>
      </c>
      <c r="D31" s="44">
        <f>SUM(D27:D30)</f>
        <v>275044</v>
      </c>
      <c r="E31" s="44">
        <f t="shared" ref="E31:F31" si="8">SUM(E27:E30)</f>
        <v>275044</v>
      </c>
      <c r="F31" s="45">
        <f t="shared" si="8"/>
        <v>75044</v>
      </c>
    </row>
    <row r="32" spans="2:10" ht="15.75" thickBot="1" x14ac:dyDescent="0.3">
      <c r="B32" s="28"/>
      <c r="C32" s="28"/>
      <c r="D32" s="34"/>
      <c r="E32" s="31"/>
      <c r="F32" s="31"/>
    </row>
    <row r="33" spans="2:6" x14ac:dyDescent="0.25">
      <c r="B33" s="35" t="s">
        <v>8</v>
      </c>
      <c r="C33" s="36"/>
      <c r="D33" s="46">
        <f>IRR(C27:F27)</f>
        <v>2.4797547619221039E-2</v>
      </c>
      <c r="E33" s="31"/>
      <c r="F33" s="31"/>
    </row>
    <row r="34" spans="2:6" x14ac:dyDescent="0.25">
      <c r="B34" s="38" t="s">
        <v>9</v>
      </c>
      <c r="C34" s="34"/>
      <c r="D34" s="47">
        <f>IRR(C31:F31)</f>
        <v>2.4807809690152505E-2</v>
      </c>
      <c r="E34" s="31"/>
      <c r="F34" s="31"/>
    </row>
    <row r="35" spans="2:6" ht="15.75" thickBot="1" x14ac:dyDescent="0.3">
      <c r="B35" s="43" t="s">
        <v>11</v>
      </c>
      <c r="C35" s="44"/>
      <c r="D35" s="48">
        <f>D34-D33</f>
        <v>1.0262070931466027E-5</v>
      </c>
      <c r="E35" s="31"/>
      <c r="F35" s="31"/>
    </row>
    <row r="36" spans="2:6" ht="15.75" thickBot="1" x14ac:dyDescent="0.3">
      <c r="B36" s="28"/>
      <c r="C36" s="34"/>
      <c r="D36" s="49"/>
      <c r="E36" s="31"/>
      <c r="F36" s="31"/>
    </row>
    <row r="37" spans="2:6" x14ac:dyDescent="0.25">
      <c r="B37" s="29" t="s">
        <v>12</v>
      </c>
      <c r="C37" s="36" t="s">
        <v>13</v>
      </c>
      <c r="D37" s="36" t="s">
        <v>14</v>
      </c>
      <c r="E37" s="46">
        <v>3.5400000000000001E-2</v>
      </c>
      <c r="F37" s="31"/>
    </row>
    <row r="38" spans="2:6" ht="15.75" thickBot="1" x14ac:dyDescent="0.3">
      <c r="B38" s="32" t="s">
        <v>15</v>
      </c>
      <c r="C38" s="44" t="s">
        <v>16</v>
      </c>
      <c r="D38" s="44"/>
      <c r="E38" s="45"/>
      <c r="F38" s="31"/>
    </row>
    <row r="39" spans="2:6" ht="15.75" thickBot="1" x14ac:dyDescent="0.3">
      <c r="B39" s="5"/>
      <c r="C39" s="6"/>
      <c r="D39" s="50"/>
    </row>
    <row r="40" spans="2:6" x14ac:dyDescent="0.25">
      <c r="B40" s="51" t="s">
        <v>1</v>
      </c>
      <c r="C40" s="52"/>
      <c r="D40" s="52">
        <v>400000</v>
      </c>
      <c r="E40" s="52">
        <v>400000</v>
      </c>
      <c r="F40" s="53">
        <v>400000</v>
      </c>
    </row>
    <row r="41" spans="2:6" x14ac:dyDescent="0.25">
      <c r="B41" s="54" t="s">
        <v>2</v>
      </c>
      <c r="C41" s="55"/>
      <c r="D41" s="56">
        <f>D40*-30%</f>
        <v>-120000</v>
      </c>
      <c r="E41" s="56">
        <f t="shared" ref="E41:F41" si="9">E40*-30%</f>
        <v>-120000</v>
      </c>
      <c r="F41" s="57">
        <f t="shared" si="9"/>
        <v>-120000</v>
      </c>
    </row>
    <row r="42" spans="2:6" x14ac:dyDescent="0.25">
      <c r="B42" s="54" t="s">
        <v>3</v>
      </c>
      <c r="C42" s="58">
        <f>-C22</f>
        <v>-800000</v>
      </c>
      <c r="D42" s="58">
        <f>SUM(D40:D41)</f>
        <v>280000</v>
      </c>
      <c r="E42" s="58">
        <f t="shared" ref="E42:F42" si="10">SUM(E40:E41)</f>
        <v>280000</v>
      </c>
      <c r="F42" s="59">
        <f t="shared" si="10"/>
        <v>280000</v>
      </c>
    </row>
    <row r="43" spans="2:6" x14ac:dyDescent="0.25">
      <c r="B43" s="54" t="s">
        <v>17</v>
      </c>
      <c r="C43" s="58"/>
      <c r="D43" s="58">
        <f>$D$22*-2.4%</f>
        <v>-4800</v>
      </c>
      <c r="E43" s="58">
        <f t="shared" ref="E43:F43" si="11">$D$22*-2.4%</f>
        <v>-4800</v>
      </c>
      <c r="F43" s="59">
        <f t="shared" si="11"/>
        <v>-4800</v>
      </c>
    </row>
    <row r="44" spans="2:6" x14ac:dyDescent="0.25">
      <c r="B44" s="54" t="s">
        <v>5</v>
      </c>
      <c r="C44" s="58"/>
      <c r="D44" s="58">
        <f>D43*-30%</f>
        <v>1440</v>
      </c>
      <c r="E44" s="58">
        <f t="shared" ref="E44:F44" si="12">E43*-30%</f>
        <v>1440</v>
      </c>
      <c r="F44" s="59">
        <f t="shared" si="12"/>
        <v>1440</v>
      </c>
    </row>
    <row r="45" spans="2:6" x14ac:dyDescent="0.25">
      <c r="B45" s="54" t="s">
        <v>6</v>
      </c>
      <c r="C45" s="56"/>
      <c r="D45" s="56">
        <v>0</v>
      </c>
      <c r="E45" s="56">
        <v>0</v>
      </c>
      <c r="F45" s="57">
        <f>-D22</f>
        <v>-200000</v>
      </c>
    </row>
    <row r="46" spans="2:6" ht="15.75" thickBot="1" x14ac:dyDescent="0.3">
      <c r="B46" s="60" t="s">
        <v>7</v>
      </c>
      <c r="C46" s="61">
        <f>-D23</f>
        <v>-600000</v>
      </c>
      <c r="D46" s="61">
        <f>SUM(D42:D45)</f>
        <v>276640</v>
      </c>
      <c r="E46" s="61">
        <f t="shared" ref="E46:F46" si="13">SUM(E42:E45)</f>
        <v>276640</v>
      </c>
      <c r="F46" s="62">
        <f t="shared" si="13"/>
        <v>76640</v>
      </c>
    </row>
    <row r="47" spans="2:6" ht="15.75" thickBot="1" x14ac:dyDescent="0.3">
      <c r="B47" s="63"/>
      <c r="C47" s="63"/>
      <c r="D47" s="58"/>
      <c r="E47" s="64"/>
      <c r="F47" s="64"/>
    </row>
    <row r="48" spans="2:6" x14ac:dyDescent="0.25">
      <c r="B48" s="51" t="s">
        <v>8</v>
      </c>
      <c r="C48" s="52"/>
      <c r="D48" s="65">
        <f>IRR(C42:F42)</f>
        <v>2.4797547619221039E-2</v>
      </c>
      <c r="E48" s="64"/>
      <c r="F48" s="64"/>
    </row>
    <row r="49" spans="2:6" x14ac:dyDescent="0.25">
      <c r="B49" s="54" t="s">
        <v>9</v>
      </c>
      <c r="C49" s="58"/>
      <c r="D49" s="66">
        <f>IRR(C46:F46)</f>
        <v>2.9463760112463433E-2</v>
      </c>
      <c r="E49" s="64"/>
      <c r="F49" s="64"/>
    </row>
    <row r="50" spans="2:6" x14ac:dyDescent="0.25">
      <c r="B50" s="54" t="s">
        <v>11</v>
      </c>
      <c r="C50" s="58"/>
      <c r="D50" s="66">
        <f>D49-D48</f>
        <v>4.6662124932423943E-3</v>
      </c>
      <c r="E50" s="64"/>
      <c r="F50" s="64"/>
    </row>
    <row r="51" spans="2:6" x14ac:dyDescent="0.25">
      <c r="B51" s="54" t="s">
        <v>18</v>
      </c>
      <c r="C51" s="58" t="s">
        <v>19</v>
      </c>
      <c r="D51" s="67">
        <v>0.73</v>
      </c>
      <c r="E51" s="64"/>
      <c r="F51" s="64"/>
    </row>
    <row r="52" spans="2:6" x14ac:dyDescent="0.25">
      <c r="B52" s="54"/>
      <c r="C52" s="58" t="s">
        <v>20</v>
      </c>
      <c r="D52" s="66"/>
      <c r="E52" s="64"/>
      <c r="F52" s="64"/>
    </row>
    <row r="53" spans="2:6" x14ac:dyDescent="0.25">
      <c r="B53" s="54" t="s">
        <v>21</v>
      </c>
      <c r="C53" s="58" t="s">
        <v>22</v>
      </c>
      <c r="D53" s="66" t="s">
        <v>23</v>
      </c>
      <c r="E53" s="64"/>
      <c r="F53" s="64"/>
    </row>
    <row r="54" spans="2:6" x14ac:dyDescent="0.25">
      <c r="B54" s="54"/>
      <c r="C54" s="58"/>
      <c r="D54" s="66"/>
      <c r="E54" s="64"/>
      <c r="F54" s="64"/>
    </row>
    <row r="55" spans="2:6" x14ac:dyDescent="0.25">
      <c r="B55" s="54" t="s">
        <v>24</v>
      </c>
      <c r="C55" s="58" t="s">
        <v>25</v>
      </c>
      <c r="D55" s="66">
        <f>D22/C22</f>
        <v>0.25</v>
      </c>
      <c r="E55" s="64"/>
      <c r="F55" s="64"/>
    </row>
    <row r="56" spans="2:6" ht="15.75" thickBot="1" x14ac:dyDescent="0.3">
      <c r="B56" s="60" t="s">
        <v>24</v>
      </c>
      <c r="C56" s="61" t="s">
        <v>26</v>
      </c>
      <c r="D56" s="68">
        <f>D22/D23</f>
        <v>0.33333333333333331</v>
      </c>
      <c r="E56" s="64"/>
      <c r="F56" s="64"/>
    </row>
    <row r="57" spans="2:6" x14ac:dyDescent="0.25">
      <c r="B57" s="5"/>
      <c r="C57" s="5"/>
      <c r="D57" s="5"/>
    </row>
    <row r="58" spans="2:6" x14ac:dyDescent="0.25">
      <c r="B58" s="5"/>
      <c r="C58" s="5"/>
      <c r="D58" s="5"/>
    </row>
    <row r="59" spans="2:6" x14ac:dyDescent="0.25">
      <c r="B59" s="5"/>
      <c r="C59" s="5"/>
      <c r="D59" s="5"/>
    </row>
    <row r="60" spans="2:6" ht="15.75" thickBot="1" x14ac:dyDescent="0.3">
      <c r="B60" s="5"/>
      <c r="C60" s="6"/>
      <c r="D60" s="6"/>
    </row>
    <row r="61" spans="2:6" x14ac:dyDescent="0.25">
      <c r="B61" s="69"/>
      <c r="C61" s="70">
        <v>1000000</v>
      </c>
      <c r="D61" s="71">
        <v>200000</v>
      </c>
      <c r="E61" s="72"/>
      <c r="F61" s="72"/>
    </row>
    <row r="62" spans="2:6" ht="15.75" thickBot="1" x14ac:dyDescent="0.3">
      <c r="B62" s="69"/>
      <c r="C62" s="73"/>
      <c r="D62" s="74">
        <v>800000</v>
      </c>
      <c r="E62" s="72"/>
      <c r="F62" s="72"/>
    </row>
    <row r="63" spans="2:6" ht="15.75" thickBot="1" x14ac:dyDescent="0.3">
      <c r="B63" s="69"/>
      <c r="C63" s="75"/>
      <c r="D63" s="75"/>
      <c r="E63" s="72"/>
      <c r="F63" s="72"/>
    </row>
    <row r="64" spans="2:6" x14ac:dyDescent="0.25">
      <c r="B64" s="76" t="s">
        <v>1</v>
      </c>
      <c r="C64" s="77"/>
      <c r="D64" s="77">
        <v>600000</v>
      </c>
      <c r="E64" s="77">
        <v>600000</v>
      </c>
      <c r="F64" s="78">
        <v>600000</v>
      </c>
    </row>
    <row r="65" spans="2:6" x14ac:dyDescent="0.25">
      <c r="B65" s="79" t="s">
        <v>2</v>
      </c>
      <c r="C65" s="80"/>
      <c r="D65" s="81">
        <f>D64*-30%</f>
        <v>-180000</v>
      </c>
      <c r="E65" s="81">
        <f t="shared" ref="E65:F65" si="14">E64*-30%</f>
        <v>-180000</v>
      </c>
      <c r="F65" s="82">
        <f t="shared" si="14"/>
        <v>-180000</v>
      </c>
    </row>
    <row r="66" spans="2:6" x14ac:dyDescent="0.25">
      <c r="B66" s="79" t="s">
        <v>3</v>
      </c>
      <c r="C66" s="75">
        <f>-C61</f>
        <v>-1000000</v>
      </c>
      <c r="D66" s="75">
        <f>SUM(D64:D65)</f>
        <v>420000</v>
      </c>
      <c r="E66" s="75">
        <f t="shared" ref="E66:F66" si="15">SUM(E64:E65)</f>
        <v>420000</v>
      </c>
      <c r="F66" s="83">
        <f t="shared" si="15"/>
        <v>420000</v>
      </c>
    </row>
    <row r="67" spans="2:6" x14ac:dyDescent="0.25">
      <c r="B67" s="79" t="s">
        <v>27</v>
      </c>
      <c r="C67" s="75"/>
      <c r="D67" s="75">
        <f>$D$61*-17.87%</f>
        <v>-35740</v>
      </c>
      <c r="E67" s="75">
        <f t="shared" ref="E67:F67" si="16">$D$61*-17.87%</f>
        <v>-35740</v>
      </c>
      <c r="F67" s="83">
        <f t="shared" si="16"/>
        <v>-35740</v>
      </c>
    </row>
    <row r="68" spans="2:6" x14ac:dyDescent="0.25">
      <c r="B68" s="79" t="s">
        <v>5</v>
      </c>
      <c r="C68" s="75"/>
      <c r="D68" s="75">
        <f>D67*-30%</f>
        <v>10722</v>
      </c>
      <c r="E68" s="75">
        <f t="shared" ref="E68:F68" si="17">E67*-30%</f>
        <v>10722</v>
      </c>
      <c r="F68" s="83">
        <f t="shared" si="17"/>
        <v>10722</v>
      </c>
    </row>
    <row r="69" spans="2:6" x14ac:dyDescent="0.25">
      <c r="B69" s="79" t="s">
        <v>6</v>
      </c>
      <c r="C69" s="81"/>
      <c r="D69" s="81">
        <v>0</v>
      </c>
      <c r="E69" s="81">
        <v>0</v>
      </c>
      <c r="F69" s="82">
        <f>-D61</f>
        <v>-200000</v>
      </c>
    </row>
    <row r="70" spans="2:6" ht="15.75" thickBot="1" x14ac:dyDescent="0.3">
      <c r="B70" s="84" t="s">
        <v>7</v>
      </c>
      <c r="C70" s="85">
        <f>-D62</f>
        <v>-800000</v>
      </c>
      <c r="D70" s="85">
        <f>SUM(D66:D69)</f>
        <v>394982</v>
      </c>
      <c r="E70" s="85">
        <f t="shared" ref="E70:F70" si="18">SUM(E66:E69)</f>
        <v>394982</v>
      </c>
      <c r="F70" s="86">
        <f t="shared" si="18"/>
        <v>194982</v>
      </c>
    </row>
    <row r="71" spans="2:6" ht="15.75" thickBot="1" x14ac:dyDescent="0.3">
      <c r="B71" s="69"/>
      <c r="C71" s="69"/>
      <c r="D71" s="75"/>
      <c r="E71" s="72"/>
      <c r="F71" s="72"/>
    </row>
    <row r="72" spans="2:6" x14ac:dyDescent="0.25">
      <c r="B72" s="76" t="s">
        <v>8</v>
      </c>
      <c r="C72" s="77"/>
      <c r="D72" s="87">
        <f>IRR(C66:F66)</f>
        <v>0.12509636496873933</v>
      </c>
      <c r="E72" s="72"/>
      <c r="F72" s="72"/>
    </row>
    <row r="73" spans="2:6" x14ac:dyDescent="0.25">
      <c r="B73" s="79" t="s">
        <v>9</v>
      </c>
      <c r="C73" s="75"/>
      <c r="D73" s="88">
        <f>IRR(C70:F70)</f>
        <v>0.12509882563418628</v>
      </c>
      <c r="E73" s="72"/>
      <c r="F73" s="72"/>
    </row>
    <row r="74" spans="2:6" ht="15.75" thickBot="1" x14ac:dyDescent="0.3">
      <c r="B74" s="84" t="s">
        <v>11</v>
      </c>
      <c r="C74" s="85"/>
      <c r="D74" s="89">
        <f>D73-D72</f>
        <v>2.460665446957222E-6</v>
      </c>
      <c r="E74" s="72"/>
      <c r="F74" s="72"/>
    </row>
    <row r="75" spans="2:6" ht="15.75" thickBot="1" x14ac:dyDescent="0.3">
      <c r="B75" s="69"/>
      <c r="C75" s="75"/>
      <c r="D75" s="90"/>
      <c r="E75" s="72"/>
      <c r="F75" s="72"/>
    </row>
    <row r="76" spans="2:6" x14ac:dyDescent="0.25">
      <c r="B76" s="70" t="s">
        <v>12</v>
      </c>
      <c r="C76" s="77" t="s">
        <v>13</v>
      </c>
      <c r="D76" s="77" t="s">
        <v>28</v>
      </c>
      <c r="E76" s="87">
        <v>0.1787</v>
      </c>
      <c r="F76" s="72"/>
    </row>
    <row r="77" spans="2:6" ht="15.75" thickBot="1" x14ac:dyDescent="0.3">
      <c r="B77" s="73" t="s">
        <v>15</v>
      </c>
      <c r="C77" s="85" t="s">
        <v>29</v>
      </c>
      <c r="D77" s="85"/>
      <c r="E77" s="86"/>
      <c r="F77" s="72"/>
    </row>
    <row r="78" spans="2:6" ht="15.75" thickBot="1" x14ac:dyDescent="0.3">
      <c r="B78" s="5"/>
      <c r="C78" s="6"/>
      <c r="D78" s="50"/>
    </row>
    <row r="79" spans="2:6" x14ac:dyDescent="0.25">
      <c r="B79" s="91" t="s">
        <v>1</v>
      </c>
      <c r="C79" s="92"/>
      <c r="D79" s="92">
        <v>600000</v>
      </c>
      <c r="E79" s="92">
        <v>600000</v>
      </c>
      <c r="F79" s="93">
        <v>600000</v>
      </c>
    </row>
    <row r="80" spans="2:6" x14ac:dyDescent="0.25">
      <c r="B80" s="94" t="s">
        <v>2</v>
      </c>
      <c r="C80" s="95"/>
      <c r="D80" s="96">
        <f>D79*-30%</f>
        <v>-180000</v>
      </c>
      <c r="E80" s="96">
        <f t="shared" ref="E80:F80" si="19">E79*-30%</f>
        <v>-180000</v>
      </c>
      <c r="F80" s="97">
        <f t="shared" si="19"/>
        <v>-180000</v>
      </c>
    </row>
    <row r="81" spans="2:6" x14ac:dyDescent="0.25">
      <c r="B81" s="94" t="s">
        <v>3</v>
      </c>
      <c r="C81" s="98">
        <f>-C61</f>
        <v>-1000000</v>
      </c>
      <c r="D81" s="98">
        <f>SUM(D79:D80)</f>
        <v>420000</v>
      </c>
      <c r="E81" s="98">
        <f t="shared" ref="E81:F81" si="20">SUM(E79:E80)</f>
        <v>420000</v>
      </c>
      <c r="F81" s="99">
        <f t="shared" si="20"/>
        <v>420000</v>
      </c>
    </row>
    <row r="82" spans="2:6" x14ac:dyDescent="0.25">
      <c r="B82" s="94" t="s">
        <v>30</v>
      </c>
      <c r="C82" s="98"/>
      <c r="D82" s="98">
        <f>$D$61*-12%</f>
        <v>-24000</v>
      </c>
      <c r="E82" s="98">
        <f t="shared" ref="E82:F82" si="21">$D$61*-12%</f>
        <v>-24000</v>
      </c>
      <c r="F82" s="99">
        <f t="shared" si="21"/>
        <v>-24000</v>
      </c>
    </row>
    <row r="83" spans="2:6" x14ac:dyDescent="0.25">
      <c r="B83" s="94" t="s">
        <v>5</v>
      </c>
      <c r="C83" s="98"/>
      <c r="D83" s="98">
        <f>D82*-30%</f>
        <v>7200</v>
      </c>
      <c r="E83" s="98">
        <f t="shared" ref="E83:F83" si="22">E82*-30%</f>
        <v>7200</v>
      </c>
      <c r="F83" s="99">
        <f t="shared" si="22"/>
        <v>7200</v>
      </c>
    </row>
    <row r="84" spans="2:6" x14ac:dyDescent="0.25">
      <c r="B84" s="94" t="s">
        <v>6</v>
      </c>
      <c r="C84" s="96"/>
      <c r="D84" s="96">
        <v>0</v>
      </c>
      <c r="E84" s="96">
        <v>0</v>
      </c>
      <c r="F84" s="97">
        <f>-D61</f>
        <v>-200000</v>
      </c>
    </row>
    <row r="85" spans="2:6" ht="15.75" thickBot="1" x14ac:dyDescent="0.3">
      <c r="B85" s="100" t="s">
        <v>7</v>
      </c>
      <c r="C85" s="101">
        <f>-D62</f>
        <v>-800000</v>
      </c>
      <c r="D85" s="101">
        <f>SUM(D81:D84)</f>
        <v>403200</v>
      </c>
      <c r="E85" s="101">
        <f t="shared" ref="E85:F85" si="23">SUM(E81:E84)</f>
        <v>403200</v>
      </c>
      <c r="F85" s="102">
        <f t="shared" si="23"/>
        <v>203200</v>
      </c>
    </row>
    <row r="86" spans="2:6" ht="15.75" thickBot="1" x14ac:dyDescent="0.3">
      <c r="B86" s="103"/>
      <c r="C86" s="103"/>
      <c r="D86" s="98"/>
      <c r="E86" s="104"/>
      <c r="F86" s="104"/>
    </row>
    <row r="87" spans="2:6" x14ac:dyDescent="0.25">
      <c r="B87" s="91" t="s">
        <v>8</v>
      </c>
      <c r="C87" s="92"/>
      <c r="D87" s="105">
        <f>IRR(C81:F81)</f>
        <v>0.12509636496873933</v>
      </c>
      <c r="E87" s="104"/>
      <c r="F87" s="104"/>
    </row>
    <row r="88" spans="2:6" x14ac:dyDescent="0.25">
      <c r="B88" s="94" t="s">
        <v>9</v>
      </c>
      <c r="C88" s="98"/>
      <c r="D88" s="106">
        <f>IRR(C85:F85)</f>
        <v>0.14089596845233676</v>
      </c>
      <c r="E88" s="104"/>
      <c r="F88" s="104"/>
    </row>
    <row r="89" spans="2:6" x14ac:dyDescent="0.25">
      <c r="B89" s="94" t="s">
        <v>11</v>
      </c>
      <c r="C89" s="98"/>
      <c r="D89" s="106">
        <f>D88-D87</f>
        <v>1.5799603483597435E-2</v>
      </c>
      <c r="E89" s="104"/>
      <c r="F89" s="104"/>
    </row>
    <row r="90" spans="2:6" x14ac:dyDescent="0.25">
      <c r="B90" s="94" t="s">
        <v>18</v>
      </c>
      <c r="C90" s="98" t="s">
        <v>19</v>
      </c>
      <c r="D90" s="107">
        <v>0.53</v>
      </c>
      <c r="E90" s="104"/>
      <c r="F90" s="104"/>
    </row>
    <row r="91" spans="2:6" x14ac:dyDescent="0.25">
      <c r="B91" s="94"/>
      <c r="C91" s="98" t="s">
        <v>31</v>
      </c>
      <c r="D91" s="106"/>
      <c r="E91" s="104"/>
      <c r="F91" s="104"/>
    </row>
    <row r="92" spans="2:6" x14ac:dyDescent="0.25">
      <c r="B92" s="94" t="s">
        <v>32</v>
      </c>
      <c r="C92" s="98" t="s">
        <v>33</v>
      </c>
      <c r="D92" s="106" t="s">
        <v>34</v>
      </c>
      <c r="E92" s="104"/>
      <c r="F92" s="104"/>
    </row>
    <row r="93" spans="2:6" x14ac:dyDescent="0.25">
      <c r="B93" s="94"/>
      <c r="C93" s="98"/>
      <c r="D93" s="106"/>
      <c r="E93" s="104"/>
      <c r="F93" s="104"/>
    </row>
    <row r="94" spans="2:6" x14ac:dyDescent="0.25">
      <c r="B94" s="94" t="s">
        <v>24</v>
      </c>
      <c r="C94" s="98" t="s">
        <v>25</v>
      </c>
      <c r="D94" s="106">
        <f>D61/C61</f>
        <v>0.2</v>
      </c>
      <c r="E94" s="104"/>
      <c r="F94" s="104"/>
    </row>
    <row r="95" spans="2:6" ht="15.75" thickBot="1" x14ac:dyDescent="0.3">
      <c r="B95" s="100" t="s">
        <v>24</v>
      </c>
      <c r="C95" s="101" t="s">
        <v>26</v>
      </c>
      <c r="D95" s="108">
        <f>D61/D62</f>
        <v>0.25</v>
      </c>
      <c r="E95" s="104"/>
      <c r="F95" s="104"/>
    </row>
  </sheetData>
  <mergeCells count="1">
    <mergeCell ref="C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PRÁCTICO 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Issa José Luis</dc:creator>
  <cp:lastModifiedBy>Issa José Luis</cp:lastModifiedBy>
  <dcterms:created xsi:type="dcterms:W3CDTF">2021-04-28T20:50:20Z</dcterms:created>
  <dcterms:modified xsi:type="dcterms:W3CDTF">2021-04-28T20:50:47Z</dcterms:modified>
</cp:coreProperties>
</file>